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Password="F1F0" lockStructure="1"/>
  <bookViews>
    <workbookView xWindow="28680" yWindow="-210" windowWidth="29040" windowHeight="15840"/>
  </bookViews>
  <sheets>
    <sheet name="РНЦ_МиО" sheetId="4" r:id="rId1"/>
  </sheets>
  <definedNames>
    <definedName name="_xlnm._FilterDatabase" localSheetId="0" hidden="1">РНЦ_МиО!$F$10:$Q$16</definedName>
    <definedName name="_xlnm.Print_Titles" localSheetId="0">РНЦ_МиО!$6:$10</definedName>
    <definedName name="_xlnm.Print_Area" localSheetId="0">РНЦ_МиО!$A$1:$AK$20</definedName>
  </definedNames>
  <calcPr calcId="162913" fullPrecision="0"/>
</workbook>
</file>

<file path=xl/calcChain.xml><?xml version="1.0" encoding="utf-8"?>
<calcChain xmlns="http://schemas.openxmlformats.org/spreadsheetml/2006/main">
  <c r="AF15" i="4" l="1"/>
  <c r="AI15" i="4" s="1"/>
  <c r="H15" i="4" s="1"/>
  <c r="I15" i="4" s="1"/>
  <c r="AF13" i="4"/>
  <c r="AI13" i="4" s="1"/>
  <c r="H13" i="4" s="1"/>
  <c r="AA15" i="4"/>
  <c r="AA13" i="4"/>
  <c r="V15" i="4"/>
  <c r="V13" i="4"/>
  <c r="R13" i="4" l="1"/>
  <c r="AJ15" i="4"/>
  <c r="N15" i="4"/>
  <c r="AG15" i="4"/>
  <c r="AH15" i="4" s="1"/>
  <c r="AB15" i="4"/>
  <c r="AC15" i="4" s="1"/>
  <c r="W15" i="4"/>
  <c r="X15" i="4" s="1"/>
  <c r="R15" i="4"/>
  <c r="AJ13" i="4"/>
  <c r="AG13" i="4"/>
  <c r="AH13" i="4" s="1"/>
  <c r="AB13" i="4"/>
  <c r="AC13" i="4" s="1"/>
  <c r="W13" i="4"/>
  <c r="X13" i="4" s="1"/>
  <c r="AK15" i="4" l="1"/>
  <c r="O15" i="4"/>
  <c r="J13" i="4"/>
  <c r="I13" i="4"/>
  <c r="O13" i="4" s="1"/>
  <c r="J15" i="4"/>
  <c r="M15" i="4"/>
  <c r="L15" i="4"/>
  <c r="K15" i="4"/>
  <c r="AK13" i="4"/>
  <c r="K13" i="4"/>
  <c r="M13" i="4"/>
  <c r="N13" i="4"/>
  <c r="L13" i="4"/>
  <c r="AB16" i="4" l="1"/>
  <c r="AC16" i="4"/>
  <c r="R16" i="4"/>
  <c r="S16" i="4"/>
  <c r="AJ16" i="4" l="1"/>
  <c r="AI16" i="4"/>
  <c r="AK16" i="4" l="1"/>
  <c r="X16" i="4"/>
  <c r="N16" i="4"/>
  <c r="AH16" i="4" l="1"/>
  <c r="AG16" i="4"/>
  <c r="W16" i="4"/>
  <c r="O16" i="4"/>
  <c r="P8" i="4" l="1"/>
</calcChain>
</file>

<file path=xl/sharedStrings.xml><?xml version="1.0" encoding="utf-8"?>
<sst xmlns="http://schemas.openxmlformats.org/spreadsheetml/2006/main" count="62" uniqueCount="47">
  <si>
    <t>Номер технического задания:</t>
  </si>
  <si>
    <t>Норма аварийно-восстановительного запаса, шт.:</t>
  </si>
  <si>
    <t>Складской остаток на дату формирования заявки на закупку, шт.:</t>
  </si>
  <si>
    <t>Номенклатурный номер (не заполнять)</t>
  </si>
  <si>
    <t>Ед. изм.</t>
  </si>
  <si>
    <t>Кол-во</t>
  </si>
  <si>
    <t>Среднее квадратичное отклонение цен</t>
  </si>
  <si>
    <t>Краткое наименование товара, работы, услуги  в соответствии с техническим заданием</t>
  </si>
  <si>
    <t>№ п/п</t>
  </si>
  <si>
    <t>Наименование филиала АО "Оборонэнерго":</t>
  </si>
  <si>
    <t>Итого</t>
  </si>
  <si>
    <t xml:space="preserve"> Расчет показателей вариации</t>
  </si>
  <si>
    <t xml:space="preserve">Ценовая информация № 1 </t>
  </si>
  <si>
    <t xml:space="preserve">Ценовая информация № 2 </t>
  </si>
  <si>
    <t xml:space="preserve">Ценовая информация № 3 </t>
  </si>
  <si>
    <t>Расчет начальной (максимальной) цены договора (товаров, работ, услуг) в соответствии с техническим заданием</t>
  </si>
  <si>
    <t xml:space="preserve"> РАСЧЕТ НАЧАЛЬНОЙ (МАКСИМАЛЬНОЙ) ЦЕНЫ </t>
  </si>
  <si>
    <t>Фактическая цена за 1 ед. товара/ работы/услуги  (руб. без НДС)</t>
  </si>
  <si>
    <t>Коэффициент вариации, (%)                      (не выше 33%)</t>
  </si>
  <si>
    <t>методом сопоставимых рыночных цен (анализа рынка)</t>
  </si>
  <si>
    <t xml:space="preserve">Начальная (максимальная) цена, руб. </t>
  </si>
  <si>
    <t>Фактическая цена, (руб. без НДС)</t>
  </si>
  <si>
    <t>Цена, (руб. без НДС)</t>
  </si>
  <si>
    <t>Цена за 1 ед. товара/работы/услуги  (без НДС)</t>
  </si>
  <si>
    <t>Средняя цена за 1 ед. товара/работы/услуги, (руб. без НДС)</t>
  </si>
  <si>
    <t>Цена за 1 ед. товара/работы/услуги ценового предложения № 1 больше/меньше Средней цены за 1 ед. товара/работы/услуги,  (%)</t>
  </si>
  <si>
    <t>Цена за 1 ед. товара/работы/услуги ценового предложения № 2 больше/меньше Средней цены за 1 ед. товара/работы/услуги,  (%)</t>
  </si>
  <si>
    <t>Цена за 1 ед. товара/работы/услуги ценового предложения № 3 больше/меньше Средней цены за 1 ед. товара/работы/услуги,  (%)</t>
  </si>
  <si>
    <t>г. Мурманск, ул. Генерала Журбы, дом №1</t>
  </si>
  <si>
    <t>г.Санкт-Петербург, Литейный пр-т, дом № 1 лит А.</t>
  </si>
  <si>
    <t>филиал "Северо-Западный" АО "Оборонэнерго"</t>
  </si>
  <si>
    <t>Начальник отдела информационных технологий управления обеспечения производства</t>
  </si>
  <si>
    <t>Клейзер В.А.</t>
  </si>
  <si>
    <t>Средняя цена за 1 ед. товара/работы/услуги больше/меньше Фактической цены за 1 ед. товара/работы/услуг по договору 2022г. на, (%)</t>
  </si>
  <si>
    <t>Цена договора аналогичных товаров, работ, услуг, приобретенных АО "Оборонэнерго"                             в 2023 году</t>
  </si>
  <si>
    <t>МФУ в сборе</t>
  </si>
  <si>
    <t>СЗФ/13/О</t>
  </si>
  <si>
    <t>Поставка «Многофункциональные устройства A3 с возможностью печати, копирования и сканирования для филиала «Северо-Западный» АО «Оборонэнерго»</t>
  </si>
  <si>
    <t>Приложение № 1</t>
  </si>
  <si>
    <t xml:space="preserve">к Инструкции о порядке определения и обоснования
начальной (максимальной) цены договора 
(п. 6.1., 6.1.8.2., 6.1.10., 6.8.2., 6.8.3.)
</t>
  </si>
  <si>
    <t>НМЦ за 1 ед. товара/ работы/услуги, (руб. включая все расходы, предусмотренные в рамках исполнения договора, заключаемого по результатам закупки, налоги, иные возможные обязательные платежи )</t>
  </si>
  <si>
    <t>Начальная (максимальная) цена договора, (руб. включая все расходы, предусмотренные в рамках исполнения договора, заключаемого по результатам закупки, налоги, иные возможные обязательные платежи )</t>
  </si>
  <si>
    <t>Фактическая цена, (руб. включая все расходы, предусмотренные в рамках исполнения договора, заключаемого по результатам закупки, налоги, иные возможные обязательные платежи )</t>
  </si>
  <si>
    <t>Цена, (руб. включая все расходы, предусмотренные в рамках исполнения договора, заключаемого по результатам закупки, налоги, иные возможные обязательные платежи )</t>
  </si>
  <si>
    <t>Цена за 1 ед. товара/работы/услуги  (с НДС)</t>
  </si>
  <si>
    <t>Средняя рыночная Цена за 1 ед. товара/ работы/услуги, (руб. c НДС)</t>
  </si>
  <si>
    <t>компл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</si>
</sst>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9]General"/>
    <numFmt numFmtId="165" formatCode="#,##0.00\ &quot;₽&quot;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1"/>
    </font>
    <font>
      <b/>
      <sz val="36"/>
      <color theme="1"/>
      <name val="Times New Roman"/>
      <family val="1"/>
      <charset val="204"/>
    </font>
    <font>
      <sz val="11"/>
      <color indexed="8"/>
      <name val="Calibri"/>
      <family val="2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2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60">
    <xf numFmtId="0" fontId="0" fillId="0" borderId="0"/>
    <xf numFmtId="164" fontId="10" fillId="0" borderId="0"/>
    <xf numFmtId="0" fontId="11" fillId="0" borderId="0"/>
    <xf numFmtId="0" fontId="13" fillId="0" borderId="0"/>
    <xf numFmtId="0" fontId="14" fillId="0" borderId="0">
      <alignment horizontal="left"/>
    </xf>
    <xf numFmtId="0" fontId="9" fillId="0" borderId="0"/>
    <xf numFmtId="0" fontId="9" fillId="0" borderId="0"/>
    <xf numFmtId="0" fontId="8" fillId="0" borderId="0"/>
    <xf numFmtId="0" fontId="15" fillId="0" borderId="0"/>
    <xf numFmtId="0" fontId="8" fillId="0" borderId="0"/>
    <xf numFmtId="0" fontId="8" fillId="0" borderId="0"/>
    <xf numFmtId="164" fontId="16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1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30" fillId="0" borderId="0"/>
    <xf numFmtId="0" fontId="30" fillId="0" borderId="0"/>
    <xf numFmtId="9" fontId="15" fillId="0" borderId="0" applyFont="0" applyFill="0" applyBorder="0" applyAlignment="0" applyProtection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5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5" fillId="0" borderId="0" applyFont="0" applyFill="0" applyBorder="0" applyAlignment="0" applyProtection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21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4" fontId="17" fillId="0" borderId="1" xfId="0" applyNumberFormat="1" applyFont="1" applyBorder="1" applyAlignment="1" applyProtection="1">
      <alignment horizontal="center" vertical="center"/>
      <protection locked="0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1" fontId="17" fillId="0" borderId="1" xfId="0" applyNumberFormat="1" applyFont="1" applyBorder="1" applyAlignment="1">
      <alignment horizontal="center" vertical="center" wrapText="1"/>
    </xf>
    <xf numFmtId="9" fontId="21" fillId="2" borderId="1" xfId="0" applyNumberFormat="1" applyFont="1" applyFill="1" applyBorder="1" applyAlignment="1" applyProtection="1">
      <alignment horizontal="center" vertical="center"/>
      <protection locked="0"/>
    </xf>
    <xf numFmtId="4" fontId="21" fillId="2" borderId="1" xfId="0" applyNumberFormat="1" applyFont="1" applyFill="1" applyBorder="1" applyAlignment="1" applyProtection="1">
      <alignment horizontal="right"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7" fillId="0" borderId="1" xfId="0" applyFont="1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4" fontId="21" fillId="0" borderId="1" xfId="0" applyNumberFormat="1" applyFont="1" applyBorder="1" applyAlignment="1" applyProtection="1">
      <alignment vertical="center"/>
      <protection locked="0"/>
    </xf>
    <xf numFmtId="10" fontId="18" fillId="0" borderId="0" xfId="0" applyNumberFormat="1" applyFont="1" applyAlignment="1" applyProtection="1">
      <alignment vertical="center"/>
      <protection locked="0"/>
    </xf>
    <xf numFmtId="9" fontId="18" fillId="0" borderId="0" xfId="20" applyFont="1" applyFill="1" applyAlignment="1" applyProtection="1">
      <alignment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7" fillId="2" borderId="1" xfId="0" applyFont="1" applyFill="1" applyBorder="1" applyAlignment="1" applyProtection="1">
      <alignment horizontal="center" vertical="center" wrapText="1"/>
      <protection locked="0"/>
    </xf>
    <xf numFmtId="0" fontId="29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10" fontId="17" fillId="0" borderId="1" xfId="0" applyNumberFormat="1" applyFont="1" applyBorder="1" applyAlignment="1" applyProtection="1">
      <alignment horizontal="center" vertical="center"/>
      <protection locked="0"/>
    </xf>
    <xf numFmtId="1" fontId="17" fillId="0" borderId="4" xfId="0" applyNumberFormat="1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31" fillId="0" borderId="0" xfId="0" applyFont="1" applyProtection="1">
      <protection locked="0"/>
    </xf>
    <xf numFmtId="0" fontId="32" fillId="0" borderId="0" xfId="0" applyFont="1"/>
    <xf numFmtId="0" fontId="31" fillId="0" borderId="2" xfId="0" applyFont="1" applyBorder="1" applyProtection="1">
      <protection locked="0"/>
    </xf>
    <xf numFmtId="0" fontId="32" fillId="0" borderId="2" xfId="0" applyFont="1" applyBorder="1"/>
    <xf numFmtId="0" fontId="33" fillId="0" borderId="1" xfId="0" applyFont="1" applyBorder="1" applyAlignment="1" applyProtection="1">
      <alignment horizontal="center" vertical="center" wrapText="1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4" fontId="17" fillId="0" borderId="1" xfId="138" applyNumberFormat="1" applyFont="1" applyBorder="1" applyAlignment="1">
      <alignment horizontal="center" vertical="center"/>
    </xf>
    <xf numFmtId="9" fontId="21" fillId="0" borderId="1" xfId="0" applyNumberFormat="1" applyFont="1" applyBorder="1" applyAlignment="1" applyProtection="1">
      <alignment horizontal="center" vertical="center"/>
      <protection locked="0"/>
    </xf>
    <xf numFmtId="165" fontId="35" fillId="0" borderId="0" xfId="0" applyNumberFormat="1" applyFont="1" applyAlignment="1">
      <alignment horizontal="center" vertical="center"/>
    </xf>
    <xf numFmtId="0" fontId="17" fillId="0" borderId="1" xfId="0" applyFont="1" applyFill="1" applyBorder="1" applyAlignment="1" applyProtection="1">
      <alignment horizontal="center" vertical="center" wrapText="1"/>
      <protection locked="0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17" fillId="0" borderId="1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right" vertical="center"/>
      <protection locked="0"/>
    </xf>
    <xf numFmtId="0" fontId="20" fillId="0" borderId="3" xfId="0" applyFont="1" applyBorder="1" applyAlignment="1" applyProtection="1">
      <alignment horizontal="left" vertical="center"/>
      <protection locked="0"/>
    </xf>
    <xf numFmtId="0" fontId="20" fillId="0" borderId="5" xfId="0" applyFont="1" applyBorder="1" applyAlignment="1" applyProtection="1">
      <alignment horizontal="left" vertical="center"/>
      <protection locked="0"/>
    </xf>
    <xf numFmtId="0" fontId="21" fillId="0" borderId="3" xfId="0" applyFont="1" applyBorder="1" applyAlignment="1" applyProtection="1">
      <alignment horizontal="left" vertical="center" wrapText="1"/>
      <protection locked="0"/>
    </xf>
    <xf numFmtId="0" fontId="21" fillId="0" borderId="4" xfId="0" applyFont="1" applyBorder="1" applyAlignment="1" applyProtection="1">
      <alignment horizontal="left" vertical="center" wrapText="1"/>
      <protection locked="0"/>
    </xf>
    <xf numFmtId="0" fontId="21" fillId="0" borderId="5" xfId="0" applyFont="1" applyBorder="1" applyAlignment="1" applyProtection="1">
      <alignment horizontal="left" vertical="center" wrapText="1"/>
      <protection locked="0"/>
    </xf>
    <xf numFmtId="1" fontId="21" fillId="0" borderId="3" xfId="0" applyNumberFormat="1" applyFont="1" applyBorder="1" applyAlignment="1">
      <alignment horizontal="left" vertical="center" wrapText="1"/>
    </xf>
    <xf numFmtId="1" fontId="21" fillId="0" borderId="4" xfId="0" applyNumberFormat="1" applyFont="1" applyBorder="1" applyAlignment="1">
      <alignment horizontal="left" vertical="center" wrapText="1"/>
    </xf>
    <xf numFmtId="1" fontId="21" fillId="0" borderId="5" xfId="0" applyNumberFormat="1" applyFont="1" applyBorder="1" applyAlignment="1">
      <alignment horizontal="left" vertical="center" wrapText="1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7" xfId="0" applyFont="1" applyBorder="1" applyAlignment="1" applyProtection="1">
      <alignment horizontal="center" vertical="center" wrapText="1"/>
      <protection locked="0"/>
    </xf>
    <xf numFmtId="0" fontId="20" fillId="0" borderId="8" xfId="0" applyFont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11" xfId="0" applyFont="1" applyBorder="1" applyAlignment="1" applyProtection="1">
      <alignment horizontal="center" vertical="center" wrapText="1"/>
      <protection locked="0"/>
    </xf>
    <xf numFmtId="0" fontId="20" fillId="0" borderId="2" xfId="0" applyFont="1" applyBorder="1" applyAlignment="1" applyProtection="1">
      <alignment horizontal="center" vertical="center" wrapText="1"/>
      <protection locked="0"/>
    </xf>
    <xf numFmtId="0" fontId="20" fillId="0" borderId="12" xfId="0" applyFont="1" applyBorder="1" applyAlignment="1" applyProtection="1">
      <alignment horizontal="center" vertical="center" wrapText="1"/>
      <protection locked="0"/>
    </xf>
    <xf numFmtId="165" fontId="19" fillId="2" borderId="3" xfId="0" applyNumberFormat="1" applyFont="1" applyFill="1" applyBorder="1" applyAlignment="1" applyProtection="1">
      <alignment horizontal="center" vertical="center"/>
      <protection locked="0"/>
    </xf>
    <xf numFmtId="165" fontId="19" fillId="2" borderId="4" xfId="0" applyNumberFormat="1" applyFont="1" applyFill="1" applyBorder="1" applyAlignment="1" applyProtection="1">
      <alignment horizontal="center" vertical="center"/>
      <protection locked="0"/>
    </xf>
    <xf numFmtId="165" fontId="19" fillId="2" borderId="5" xfId="0" applyNumberFormat="1" applyFont="1" applyFill="1" applyBorder="1" applyAlignment="1" applyProtection="1">
      <alignment horizontal="center" vertical="center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19" fillId="0" borderId="4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Alignment="1" applyProtection="1">
      <alignment horizontal="center" vertical="center"/>
      <protection locked="0"/>
    </xf>
    <xf numFmtId="0" fontId="20" fillId="0" borderId="3" xfId="0" applyFont="1" applyBorder="1" applyAlignment="1" applyProtection="1">
      <alignment horizontal="center" vertical="center" wrapText="1"/>
      <protection locked="0"/>
    </xf>
    <xf numFmtId="0" fontId="20" fillId="0" borderId="4" xfId="0" applyFont="1" applyBorder="1" applyAlignment="1" applyProtection="1">
      <alignment horizontal="center" vertical="center" wrapText="1"/>
      <protection locked="0"/>
    </xf>
    <xf numFmtId="0" fontId="20" fillId="0" borderId="5" xfId="0" applyFont="1" applyBorder="1" applyAlignment="1" applyProtection="1">
      <alignment horizontal="center" vertical="center" wrapText="1"/>
      <protection locked="0"/>
    </xf>
  </cellXfs>
  <cellStyles count="560">
    <cellStyle name="Excel Built-in Normal" xfId="1"/>
    <cellStyle name="Excel Built-in Normal 1" xfId="3"/>
    <cellStyle name="Excel Built-in Normal 2" xfId="11"/>
    <cellStyle name="Обычный" xfId="0" builtinId="0"/>
    <cellStyle name="Обычный 10" xfId="6"/>
    <cellStyle name="Обычный 10 10" xfId="268"/>
    <cellStyle name="Обычный 10 11" xfId="520"/>
    <cellStyle name="Обычный 10 2" xfId="7"/>
    <cellStyle name="Обычный 10 2 2" xfId="13"/>
    <cellStyle name="Обычный 10 2 2 2" xfId="39"/>
    <cellStyle name="Обычный 10 2 2 2 2" xfId="122"/>
    <cellStyle name="Обычный 10 2 2 2 2 2" xfId="210"/>
    <cellStyle name="Обычный 10 2 2 2 2 2 2" xfId="463"/>
    <cellStyle name="Обычный 10 2 2 2 2 3" xfId="380"/>
    <cellStyle name="Обычный 10 2 2 2 3" xfId="81"/>
    <cellStyle name="Обычный 10 2 2 2 3 2" xfId="252"/>
    <cellStyle name="Обычный 10 2 2 2 3 2 2" xfId="505"/>
    <cellStyle name="Обычный 10 2 2 2 3 3" xfId="339"/>
    <cellStyle name="Обычный 10 2 2 2 4" xfId="169"/>
    <cellStyle name="Обычный 10 2 2 2 4 2" xfId="422"/>
    <cellStyle name="Обычный 10 2 2 2 5" xfId="298"/>
    <cellStyle name="Обычный 10 2 2 2 6" xfId="549"/>
    <cellStyle name="Обычный 10 2 2 3" xfId="27"/>
    <cellStyle name="Обычный 10 2 2 3 2" xfId="110"/>
    <cellStyle name="Обычный 10 2 2 3 2 2" xfId="198"/>
    <cellStyle name="Обычный 10 2 2 3 2 2 2" xfId="451"/>
    <cellStyle name="Обычный 10 2 2 3 2 3" xfId="368"/>
    <cellStyle name="Обычный 10 2 2 3 3" xfId="69"/>
    <cellStyle name="Обычный 10 2 2 3 3 2" xfId="240"/>
    <cellStyle name="Обычный 10 2 2 3 3 2 2" xfId="493"/>
    <cellStyle name="Обычный 10 2 2 3 3 3" xfId="327"/>
    <cellStyle name="Обычный 10 2 2 3 4" xfId="157"/>
    <cellStyle name="Обычный 10 2 2 3 4 2" xfId="410"/>
    <cellStyle name="Обычный 10 2 2 3 5" xfId="286"/>
    <cellStyle name="Обычный 10 2 2 3 6" xfId="537"/>
    <cellStyle name="Обычный 10 2 2 4" xfId="98"/>
    <cellStyle name="Обычный 10 2 2 4 2" xfId="186"/>
    <cellStyle name="Обычный 10 2 2 4 2 2" xfId="439"/>
    <cellStyle name="Обычный 10 2 2 4 3" xfId="356"/>
    <cellStyle name="Обычный 10 2 2 5" xfId="57"/>
    <cellStyle name="Обычный 10 2 2 5 2" xfId="228"/>
    <cellStyle name="Обычный 10 2 2 5 2 2" xfId="481"/>
    <cellStyle name="Обычный 10 2 2 5 3" xfId="315"/>
    <cellStyle name="Обычный 10 2 2 6" xfId="145"/>
    <cellStyle name="Обычный 10 2 2 6 2" xfId="398"/>
    <cellStyle name="Обычный 10 2 2 7" xfId="273"/>
    <cellStyle name="Обычный 10 2 2 8" xfId="525"/>
    <cellStyle name="Обычный 10 2 3" xfId="35"/>
    <cellStyle name="Обычный 10 2 3 2" xfId="118"/>
    <cellStyle name="Обычный 10 2 3 2 2" xfId="206"/>
    <cellStyle name="Обычный 10 2 3 2 2 2" xfId="459"/>
    <cellStyle name="Обычный 10 2 3 2 3" xfId="376"/>
    <cellStyle name="Обычный 10 2 3 3" xfId="77"/>
    <cellStyle name="Обычный 10 2 3 3 2" xfId="248"/>
    <cellStyle name="Обычный 10 2 3 3 2 2" xfId="501"/>
    <cellStyle name="Обычный 10 2 3 3 3" xfId="335"/>
    <cellStyle name="Обычный 10 2 3 4" xfId="165"/>
    <cellStyle name="Обычный 10 2 3 4 2" xfId="418"/>
    <cellStyle name="Обычный 10 2 3 5" xfId="294"/>
    <cellStyle name="Обычный 10 2 3 6" xfId="545"/>
    <cellStyle name="Обычный 10 2 4" xfId="23"/>
    <cellStyle name="Обычный 10 2 4 2" xfId="106"/>
    <cellStyle name="Обычный 10 2 4 2 2" xfId="194"/>
    <cellStyle name="Обычный 10 2 4 2 2 2" xfId="447"/>
    <cellStyle name="Обычный 10 2 4 2 3" xfId="364"/>
    <cellStyle name="Обычный 10 2 4 3" xfId="65"/>
    <cellStyle name="Обычный 10 2 4 3 2" xfId="236"/>
    <cellStyle name="Обычный 10 2 4 3 2 2" xfId="489"/>
    <cellStyle name="Обычный 10 2 4 3 3" xfId="323"/>
    <cellStyle name="Обычный 10 2 4 4" xfId="153"/>
    <cellStyle name="Обычный 10 2 4 4 2" xfId="406"/>
    <cellStyle name="Обычный 10 2 4 5" xfId="282"/>
    <cellStyle name="Обычный 10 2 4 6" xfId="533"/>
    <cellStyle name="Обычный 10 2 5" xfId="94"/>
    <cellStyle name="Обычный 10 2 5 2" xfId="182"/>
    <cellStyle name="Обычный 10 2 5 2 2" xfId="435"/>
    <cellStyle name="Обычный 10 2 5 3" xfId="352"/>
    <cellStyle name="Обычный 10 2 6" xfId="53"/>
    <cellStyle name="Обычный 10 2 6 2" xfId="224"/>
    <cellStyle name="Обычный 10 2 6 2 2" xfId="477"/>
    <cellStyle name="Обычный 10 2 6 3" xfId="311"/>
    <cellStyle name="Обычный 10 2 7" xfId="141"/>
    <cellStyle name="Обычный 10 2 7 2" xfId="394"/>
    <cellStyle name="Обычный 10 2 8" xfId="269"/>
    <cellStyle name="Обычный 10 2 9" xfId="521"/>
    <cellStyle name="Обычный 10 3" xfId="12"/>
    <cellStyle name="Обычный 10 3 2" xfId="38"/>
    <cellStyle name="Обычный 10 3 2 2" xfId="121"/>
    <cellStyle name="Обычный 10 3 2 2 2" xfId="209"/>
    <cellStyle name="Обычный 10 3 2 2 2 2" xfId="462"/>
    <cellStyle name="Обычный 10 3 2 2 3" xfId="379"/>
    <cellStyle name="Обычный 10 3 2 3" xfId="80"/>
    <cellStyle name="Обычный 10 3 2 3 2" xfId="251"/>
    <cellStyle name="Обычный 10 3 2 3 2 2" xfId="504"/>
    <cellStyle name="Обычный 10 3 2 3 3" xfId="338"/>
    <cellStyle name="Обычный 10 3 2 4" xfId="168"/>
    <cellStyle name="Обычный 10 3 2 4 2" xfId="421"/>
    <cellStyle name="Обычный 10 3 2 5" xfId="297"/>
    <cellStyle name="Обычный 10 3 2 6" xfId="548"/>
    <cellStyle name="Обычный 10 3 3" xfId="26"/>
    <cellStyle name="Обычный 10 3 3 2" xfId="109"/>
    <cellStyle name="Обычный 10 3 3 2 2" xfId="197"/>
    <cellStyle name="Обычный 10 3 3 2 2 2" xfId="450"/>
    <cellStyle name="Обычный 10 3 3 2 3" xfId="367"/>
    <cellStyle name="Обычный 10 3 3 3" xfId="68"/>
    <cellStyle name="Обычный 10 3 3 3 2" xfId="239"/>
    <cellStyle name="Обычный 10 3 3 3 2 2" xfId="492"/>
    <cellStyle name="Обычный 10 3 3 3 3" xfId="326"/>
    <cellStyle name="Обычный 10 3 3 4" xfId="156"/>
    <cellStyle name="Обычный 10 3 3 4 2" xfId="409"/>
    <cellStyle name="Обычный 10 3 3 5" xfId="285"/>
    <cellStyle name="Обычный 10 3 3 6" xfId="536"/>
    <cellStyle name="Обычный 10 3 4" xfId="97"/>
    <cellStyle name="Обычный 10 3 4 2" xfId="185"/>
    <cellStyle name="Обычный 10 3 4 2 2" xfId="438"/>
    <cellStyle name="Обычный 10 3 4 3" xfId="355"/>
    <cellStyle name="Обычный 10 3 5" xfId="56"/>
    <cellStyle name="Обычный 10 3 5 2" xfId="227"/>
    <cellStyle name="Обычный 10 3 5 2 2" xfId="480"/>
    <cellStyle name="Обычный 10 3 5 3" xfId="314"/>
    <cellStyle name="Обычный 10 3 6" xfId="144"/>
    <cellStyle name="Обычный 10 3 6 2" xfId="397"/>
    <cellStyle name="Обычный 10 3 7" xfId="272"/>
    <cellStyle name="Обычный 10 3 8" xfId="524"/>
    <cellStyle name="Обычный 10 4" xfId="34"/>
    <cellStyle name="Обычный 10 4 2" xfId="117"/>
    <cellStyle name="Обычный 10 4 2 2" xfId="205"/>
    <cellStyle name="Обычный 10 4 2 2 2" xfId="458"/>
    <cellStyle name="Обычный 10 4 2 3" xfId="375"/>
    <cellStyle name="Обычный 10 4 3" xfId="76"/>
    <cellStyle name="Обычный 10 4 3 2" xfId="247"/>
    <cellStyle name="Обычный 10 4 3 2 2" xfId="500"/>
    <cellStyle name="Обычный 10 4 3 3" xfId="334"/>
    <cellStyle name="Обычный 10 4 4" xfId="164"/>
    <cellStyle name="Обычный 10 4 4 2" xfId="417"/>
    <cellStyle name="Обычный 10 4 5" xfId="293"/>
    <cellStyle name="Обычный 10 4 6" xfId="544"/>
    <cellStyle name="Обычный 10 5" xfId="22"/>
    <cellStyle name="Обычный 10 5 2" xfId="105"/>
    <cellStyle name="Обычный 10 5 2 2" xfId="193"/>
    <cellStyle name="Обычный 10 5 2 2 2" xfId="446"/>
    <cellStyle name="Обычный 10 5 2 3" xfId="363"/>
    <cellStyle name="Обычный 10 5 3" xfId="64"/>
    <cellStyle name="Обычный 10 5 3 2" xfId="235"/>
    <cellStyle name="Обычный 10 5 3 2 2" xfId="488"/>
    <cellStyle name="Обычный 10 5 3 3" xfId="322"/>
    <cellStyle name="Обычный 10 5 4" xfId="152"/>
    <cellStyle name="Обычный 10 5 4 2" xfId="405"/>
    <cellStyle name="Обычный 10 5 5" xfId="281"/>
    <cellStyle name="Обычный 10 5 6" xfId="532"/>
    <cellStyle name="Обычный 10 6" xfId="48"/>
    <cellStyle name="Обычный 10 6 2" xfId="130"/>
    <cellStyle name="Обычный 10 6 2 2" xfId="218"/>
    <cellStyle name="Обычный 10 6 2 2 2" xfId="471"/>
    <cellStyle name="Обычный 10 6 2 3" xfId="388"/>
    <cellStyle name="Обычный 10 6 3" xfId="89"/>
    <cellStyle name="Обычный 10 6 3 2" xfId="260"/>
    <cellStyle name="Обычный 10 6 3 2 2" xfId="513"/>
    <cellStyle name="Обычный 10 6 3 3" xfId="347"/>
    <cellStyle name="Обычный 10 6 4" xfId="177"/>
    <cellStyle name="Обычный 10 6 4 2" xfId="430"/>
    <cellStyle name="Обычный 10 6 5" xfId="306"/>
    <cellStyle name="Обычный 10 6 6" xfId="557"/>
    <cellStyle name="Обычный 10 7" xfId="93"/>
    <cellStyle name="Обычный 10 7 2" xfId="181"/>
    <cellStyle name="Обычный 10 7 2 2" xfId="434"/>
    <cellStyle name="Обычный 10 7 3" xfId="351"/>
    <cellStyle name="Обычный 10 8" xfId="52"/>
    <cellStyle name="Обычный 10 8 2" xfId="223"/>
    <cellStyle name="Обычный 10 8 2 2" xfId="476"/>
    <cellStyle name="Обычный 10 8 3" xfId="310"/>
    <cellStyle name="Обычный 10 9" xfId="140"/>
    <cellStyle name="Обычный 10 9 2" xfId="393"/>
    <cellStyle name="Обычный 11" xfId="138"/>
    <cellStyle name="Обычный 12" xfId="265"/>
    <cellStyle name="Обычный 13" xfId="264"/>
    <cellStyle name="Обычный 14" xfId="14"/>
    <cellStyle name="Обычный 15" xfId="518"/>
    <cellStyle name="Обычный 2" xfId="2"/>
    <cellStyle name="Обычный 2 11 2" xfId="50"/>
    <cellStyle name="Обычный 2 11 2 2" xfId="132"/>
    <cellStyle name="Обычный 2 11 2 2 2" xfId="220"/>
    <cellStyle name="Обычный 2 11 2 2 2 2" xfId="473"/>
    <cellStyle name="Обычный 2 11 2 2 3" xfId="390"/>
    <cellStyle name="Обычный 2 11 2 3" xfId="91"/>
    <cellStyle name="Обычный 2 11 2 3 2" xfId="262"/>
    <cellStyle name="Обычный 2 11 2 3 2 2" xfId="515"/>
    <cellStyle name="Обычный 2 11 2 3 3" xfId="349"/>
    <cellStyle name="Обычный 2 11 2 4" xfId="179"/>
    <cellStyle name="Обычный 2 11 2 4 2" xfId="432"/>
    <cellStyle name="Обычный 2 11 2 5" xfId="308"/>
    <cellStyle name="Обычный 2 11 2 6" xfId="559"/>
    <cellStyle name="Обычный 2 2" xfId="8"/>
    <cellStyle name="Обычный 2 2 2" xfId="45"/>
    <cellStyle name="Обычный 2 3" xfId="135"/>
    <cellStyle name="Обычный 2 4" xfId="266"/>
    <cellStyle name="Обычный 3" xfId="4"/>
    <cellStyle name="Обычный 3 2" xfId="46"/>
    <cellStyle name="Обычный 3 2 2" xfId="128"/>
    <cellStyle name="Обычный 3 2 2 2" xfId="216"/>
    <cellStyle name="Обычный 3 2 2 2 2" xfId="469"/>
    <cellStyle name="Обычный 3 2 2 3" xfId="386"/>
    <cellStyle name="Обычный 3 2 3" xfId="87"/>
    <cellStyle name="Обычный 3 2 3 2" xfId="258"/>
    <cellStyle name="Обычный 3 2 3 2 2" xfId="511"/>
    <cellStyle name="Обычный 3 2 3 3" xfId="345"/>
    <cellStyle name="Обычный 3 2 4" xfId="175"/>
    <cellStyle name="Обычный 3 2 4 2" xfId="428"/>
    <cellStyle name="Обычный 3 2 5" xfId="304"/>
    <cellStyle name="Обычный 3 2 6" xfId="555"/>
    <cellStyle name="Обычный 3 3" xfId="136"/>
    <cellStyle name="Обычный 4" xfId="9"/>
    <cellStyle name="Обычный 4 10" xfId="522"/>
    <cellStyle name="Обычный 4 2" xfId="16"/>
    <cellStyle name="Обычный 4 2 2" xfId="41"/>
    <cellStyle name="Обычный 4 2 2 2" xfId="124"/>
    <cellStyle name="Обычный 4 2 2 2 2" xfId="212"/>
    <cellStyle name="Обычный 4 2 2 2 2 2" xfId="465"/>
    <cellStyle name="Обычный 4 2 2 2 3" xfId="382"/>
    <cellStyle name="Обычный 4 2 2 3" xfId="83"/>
    <cellStyle name="Обычный 4 2 2 3 2" xfId="254"/>
    <cellStyle name="Обычный 4 2 2 3 2 2" xfId="507"/>
    <cellStyle name="Обычный 4 2 2 3 3" xfId="341"/>
    <cellStyle name="Обычный 4 2 2 4" xfId="171"/>
    <cellStyle name="Обычный 4 2 2 4 2" xfId="424"/>
    <cellStyle name="Обычный 4 2 2 5" xfId="300"/>
    <cellStyle name="Обычный 4 2 2 6" xfId="551"/>
    <cellStyle name="Обычный 4 2 3" xfId="29"/>
    <cellStyle name="Обычный 4 2 3 2" xfId="112"/>
    <cellStyle name="Обычный 4 2 3 2 2" xfId="200"/>
    <cellStyle name="Обычный 4 2 3 2 2 2" xfId="453"/>
    <cellStyle name="Обычный 4 2 3 2 3" xfId="370"/>
    <cellStyle name="Обычный 4 2 3 3" xfId="71"/>
    <cellStyle name="Обычный 4 2 3 3 2" xfId="242"/>
    <cellStyle name="Обычный 4 2 3 3 2 2" xfId="495"/>
    <cellStyle name="Обычный 4 2 3 3 3" xfId="329"/>
    <cellStyle name="Обычный 4 2 3 4" xfId="159"/>
    <cellStyle name="Обычный 4 2 3 4 2" xfId="412"/>
    <cellStyle name="Обычный 4 2 3 5" xfId="288"/>
    <cellStyle name="Обычный 4 2 3 6" xfId="539"/>
    <cellStyle name="Обычный 4 2 4" xfId="100"/>
    <cellStyle name="Обычный 4 2 4 2" xfId="188"/>
    <cellStyle name="Обычный 4 2 4 2 2" xfId="441"/>
    <cellStyle name="Обычный 4 2 4 3" xfId="358"/>
    <cellStyle name="Обычный 4 2 5" xfId="59"/>
    <cellStyle name="Обычный 4 2 5 2" xfId="230"/>
    <cellStyle name="Обычный 4 2 5 2 2" xfId="483"/>
    <cellStyle name="Обычный 4 2 5 3" xfId="317"/>
    <cellStyle name="Обычный 4 2 6" xfId="147"/>
    <cellStyle name="Обычный 4 2 6 2" xfId="400"/>
    <cellStyle name="Обычный 4 2 7" xfId="275"/>
    <cellStyle name="Обычный 4 2 8" xfId="527"/>
    <cellStyle name="Обычный 4 3" xfId="15"/>
    <cellStyle name="Обычный 4 3 2" xfId="40"/>
    <cellStyle name="Обычный 4 3 2 2" xfId="123"/>
    <cellStyle name="Обычный 4 3 2 2 2" xfId="211"/>
    <cellStyle name="Обычный 4 3 2 2 2 2" xfId="464"/>
    <cellStyle name="Обычный 4 3 2 2 3" xfId="381"/>
    <cellStyle name="Обычный 4 3 2 3" xfId="82"/>
    <cellStyle name="Обычный 4 3 2 3 2" xfId="253"/>
    <cellStyle name="Обычный 4 3 2 3 2 2" xfId="506"/>
    <cellStyle name="Обычный 4 3 2 3 3" xfId="340"/>
    <cellStyle name="Обычный 4 3 2 4" xfId="170"/>
    <cellStyle name="Обычный 4 3 2 4 2" xfId="423"/>
    <cellStyle name="Обычный 4 3 2 5" xfId="299"/>
    <cellStyle name="Обычный 4 3 2 6" xfId="550"/>
    <cellStyle name="Обычный 4 3 3" xfId="28"/>
    <cellStyle name="Обычный 4 3 3 2" xfId="111"/>
    <cellStyle name="Обычный 4 3 3 2 2" xfId="199"/>
    <cellStyle name="Обычный 4 3 3 2 2 2" xfId="452"/>
    <cellStyle name="Обычный 4 3 3 2 3" xfId="369"/>
    <cellStyle name="Обычный 4 3 3 3" xfId="70"/>
    <cellStyle name="Обычный 4 3 3 3 2" xfId="241"/>
    <cellStyle name="Обычный 4 3 3 3 2 2" xfId="494"/>
    <cellStyle name="Обычный 4 3 3 3 3" xfId="328"/>
    <cellStyle name="Обычный 4 3 3 4" xfId="158"/>
    <cellStyle name="Обычный 4 3 3 4 2" xfId="411"/>
    <cellStyle name="Обычный 4 3 3 5" xfId="287"/>
    <cellStyle name="Обычный 4 3 3 6" xfId="538"/>
    <cellStyle name="Обычный 4 3 4" xfId="99"/>
    <cellStyle name="Обычный 4 3 4 2" xfId="187"/>
    <cellStyle name="Обычный 4 3 4 2 2" xfId="440"/>
    <cellStyle name="Обычный 4 3 4 3" xfId="357"/>
    <cellStyle name="Обычный 4 3 5" xfId="58"/>
    <cellStyle name="Обычный 4 3 5 2" xfId="229"/>
    <cellStyle name="Обычный 4 3 5 2 2" xfId="482"/>
    <cellStyle name="Обычный 4 3 5 3" xfId="316"/>
    <cellStyle name="Обычный 4 3 6" xfId="146"/>
    <cellStyle name="Обычный 4 3 6 2" xfId="399"/>
    <cellStyle name="Обычный 4 3 7" xfId="274"/>
    <cellStyle name="Обычный 4 3 8" xfId="526"/>
    <cellStyle name="Обычный 4 4" xfId="36"/>
    <cellStyle name="Обычный 4 4 2" xfId="119"/>
    <cellStyle name="Обычный 4 4 2 2" xfId="207"/>
    <cellStyle name="Обычный 4 4 2 2 2" xfId="460"/>
    <cellStyle name="Обычный 4 4 2 3" xfId="377"/>
    <cellStyle name="Обычный 4 4 3" xfId="78"/>
    <cellStyle name="Обычный 4 4 3 2" xfId="249"/>
    <cellStyle name="Обычный 4 4 3 2 2" xfId="502"/>
    <cellStyle name="Обычный 4 4 3 3" xfId="336"/>
    <cellStyle name="Обычный 4 4 4" xfId="166"/>
    <cellStyle name="Обычный 4 4 4 2" xfId="419"/>
    <cellStyle name="Обычный 4 4 5" xfId="295"/>
    <cellStyle name="Обычный 4 4 6" xfId="546"/>
    <cellStyle name="Обычный 4 5" xfId="24"/>
    <cellStyle name="Обычный 4 5 2" xfId="107"/>
    <cellStyle name="Обычный 4 5 2 2" xfId="195"/>
    <cellStyle name="Обычный 4 5 2 2 2" xfId="448"/>
    <cellStyle name="Обычный 4 5 2 3" xfId="365"/>
    <cellStyle name="Обычный 4 5 3" xfId="66"/>
    <cellStyle name="Обычный 4 5 3 2" xfId="237"/>
    <cellStyle name="Обычный 4 5 3 2 2" xfId="490"/>
    <cellStyle name="Обычный 4 5 3 3" xfId="324"/>
    <cellStyle name="Обычный 4 5 4" xfId="154"/>
    <cellStyle name="Обычный 4 5 4 2" xfId="407"/>
    <cellStyle name="Обычный 4 5 5" xfId="283"/>
    <cellStyle name="Обычный 4 5 6" xfId="534"/>
    <cellStyle name="Обычный 4 6" xfId="95"/>
    <cellStyle name="Обычный 4 6 2" xfId="183"/>
    <cellStyle name="Обычный 4 6 2 2" xfId="436"/>
    <cellStyle name="Обычный 4 6 3" xfId="353"/>
    <cellStyle name="Обычный 4 7" xfId="54"/>
    <cellStyle name="Обычный 4 7 2" xfId="225"/>
    <cellStyle name="Обычный 4 7 2 2" xfId="478"/>
    <cellStyle name="Обычный 4 7 3" xfId="312"/>
    <cellStyle name="Обычный 4 8" xfId="142"/>
    <cellStyle name="Обычный 4 8 2" xfId="395"/>
    <cellStyle name="Обычный 4 9" xfId="270"/>
    <cellStyle name="Обычный 41" xfId="47"/>
    <cellStyle name="Обычный 41 2" xfId="129"/>
    <cellStyle name="Обычный 41 2 2" xfId="217"/>
    <cellStyle name="Обычный 41 2 2 2" xfId="470"/>
    <cellStyle name="Обычный 41 2 3" xfId="387"/>
    <cellStyle name="Обычный 41 3" xfId="88"/>
    <cellStyle name="Обычный 41 3 2" xfId="259"/>
    <cellStyle name="Обычный 41 3 2 2" xfId="512"/>
    <cellStyle name="Обычный 41 3 3" xfId="346"/>
    <cellStyle name="Обычный 41 4" xfId="176"/>
    <cellStyle name="Обычный 41 4 2" xfId="429"/>
    <cellStyle name="Обычный 41 5" xfId="305"/>
    <cellStyle name="Обычный 41 6" xfId="556"/>
    <cellStyle name="Обычный 5" xfId="49"/>
    <cellStyle name="Обычный 5 2" xfId="131"/>
    <cellStyle name="Обычный 5 2 2" xfId="219"/>
    <cellStyle name="Обычный 5 2 2 2" xfId="472"/>
    <cellStyle name="Обычный 5 2 3" xfId="389"/>
    <cellStyle name="Обычный 5 3" xfId="90"/>
    <cellStyle name="Обычный 5 3 2" xfId="261"/>
    <cellStyle name="Обычный 5 3 2 2" xfId="514"/>
    <cellStyle name="Обычный 5 3 3" xfId="348"/>
    <cellStyle name="Обычный 5 4" xfId="178"/>
    <cellStyle name="Обычный 5 4 2" xfId="431"/>
    <cellStyle name="Обычный 5 5" xfId="307"/>
    <cellStyle name="Обычный 5 6" xfId="558"/>
    <cellStyle name="Обычный 6" xfId="134"/>
    <cellStyle name="Обычный 6 2" xfId="263"/>
    <cellStyle name="Обычный 6 2 2" xfId="516"/>
    <cellStyle name="Обычный 6 3" xfId="221"/>
    <cellStyle name="Обычный 6 3 2" xfId="474"/>
    <cellStyle name="Обычный 6 4" xfId="391"/>
    <cellStyle name="Обычный 7" xfId="133"/>
    <cellStyle name="Обычный 8" xfId="17"/>
    <cellStyle name="Обычный 8 2" xfId="42"/>
    <cellStyle name="Обычный 8 2 2" xfId="125"/>
    <cellStyle name="Обычный 8 2 2 2" xfId="213"/>
    <cellStyle name="Обычный 8 2 2 2 2" xfId="466"/>
    <cellStyle name="Обычный 8 2 2 3" xfId="383"/>
    <cellStyle name="Обычный 8 2 3" xfId="84"/>
    <cellStyle name="Обычный 8 2 3 2" xfId="255"/>
    <cellStyle name="Обычный 8 2 3 2 2" xfId="508"/>
    <cellStyle name="Обычный 8 2 3 3" xfId="342"/>
    <cellStyle name="Обычный 8 2 4" xfId="172"/>
    <cellStyle name="Обычный 8 2 4 2" xfId="425"/>
    <cellStyle name="Обычный 8 2 5" xfId="301"/>
    <cellStyle name="Обычный 8 2 6" xfId="552"/>
    <cellStyle name="Обычный 8 3" xfId="30"/>
    <cellStyle name="Обычный 8 3 2" xfId="113"/>
    <cellStyle name="Обычный 8 3 2 2" xfId="201"/>
    <cellStyle name="Обычный 8 3 2 2 2" xfId="454"/>
    <cellStyle name="Обычный 8 3 2 3" xfId="371"/>
    <cellStyle name="Обычный 8 3 3" xfId="72"/>
    <cellStyle name="Обычный 8 3 3 2" xfId="243"/>
    <cellStyle name="Обычный 8 3 3 2 2" xfId="496"/>
    <cellStyle name="Обычный 8 3 3 3" xfId="330"/>
    <cellStyle name="Обычный 8 3 4" xfId="160"/>
    <cellStyle name="Обычный 8 3 4 2" xfId="413"/>
    <cellStyle name="Обычный 8 3 5" xfId="289"/>
    <cellStyle name="Обычный 8 3 6" xfId="540"/>
    <cellStyle name="Обычный 8 4" xfId="101"/>
    <cellStyle name="Обычный 8 4 2" xfId="189"/>
    <cellStyle name="Обычный 8 4 2 2" xfId="442"/>
    <cellStyle name="Обычный 8 4 3" xfId="359"/>
    <cellStyle name="Обычный 8 5" xfId="60"/>
    <cellStyle name="Обычный 8 5 2" xfId="231"/>
    <cellStyle name="Обычный 8 5 2 2" xfId="484"/>
    <cellStyle name="Обычный 8 5 3" xfId="318"/>
    <cellStyle name="Обычный 8 6" xfId="148"/>
    <cellStyle name="Обычный 8 6 2" xfId="401"/>
    <cellStyle name="Обычный 8 7" xfId="276"/>
    <cellStyle name="Обычный 8 8" xfId="528"/>
    <cellStyle name="Обычный 9" xfId="5"/>
    <cellStyle name="Обычный 9 10" xfId="519"/>
    <cellStyle name="Обычный 9 2" xfId="10"/>
    <cellStyle name="Обычный 9 2 2" xfId="19"/>
    <cellStyle name="Обычный 9 2 2 2" xfId="44"/>
    <cellStyle name="Обычный 9 2 2 2 2" xfId="127"/>
    <cellStyle name="Обычный 9 2 2 2 2 2" xfId="215"/>
    <cellStyle name="Обычный 9 2 2 2 2 2 2" xfId="468"/>
    <cellStyle name="Обычный 9 2 2 2 2 3" xfId="385"/>
    <cellStyle name="Обычный 9 2 2 2 3" xfId="86"/>
    <cellStyle name="Обычный 9 2 2 2 3 2" xfId="257"/>
    <cellStyle name="Обычный 9 2 2 2 3 2 2" xfId="510"/>
    <cellStyle name="Обычный 9 2 2 2 3 3" xfId="344"/>
    <cellStyle name="Обычный 9 2 2 2 4" xfId="174"/>
    <cellStyle name="Обычный 9 2 2 2 4 2" xfId="427"/>
    <cellStyle name="Обычный 9 2 2 2 5" xfId="303"/>
    <cellStyle name="Обычный 9 2 2 2 6" xfId="554"/>
    <cellStyle name="Обычный 9 2 2 3" xfId="32"/>
    <cellStyle name="Обычный 9 2 2 3 2" xfId="115"/>
    <cellStyle name="Обычный 9 2 2 3 2 2" xfId="203"/>
    <cellStyle name="Обычный 9 2 2 3 2 2 2" xfId="456"/>
    <cellStyle name="Обычный 9 2 2 3 2 3" xfId="373"/>
    <cellStyle name="Обычный 9 2 2 3 3" xfId="74"/>
    <cellStyle name="Обычный 9 2 2 3 3 2" xfId="245"/>
    <cellStyle name="Обычный 9 2 2 3 3 2 2" xfId="498"/>
    <cellStyle name="Обычный 9 2 2 3 3 3" xfId="332"/>
    <cellStyle name="Обычный 9 2 2 3 4" xfId="162"/>
    <cellStyle name="Обычный 9 2 2 3 4 2" xfId="415"/>
    <cellStyle name="Обычный 9 2 2 3 5" xfId="291"/>
    <cellStyle name="Обычный 9 2 2 3 6" xfId="542"/>
    <cellStyle name="Обычный 9 2 2 4" xfId="103"/>
    <cellStyle name="Обычный 9 2 2 4 2" xfId="191"/>
    <cellStyle name="Обычный 9 2 2 4 2 2" xfId="444"/>
    <cellStyle name="Обычный 9 2 2 4 3" xfId="361"/>
    <cellStyle name="Обычный 9 2 2 5" xfId="62"/>
    <cellStyle name="Обычный 9 2 2 5 2" xfId="233"/>
    <cellStyle name="Обычный 9 2 2 5 2 2" xfId="486"/>
    <cellStyle name="Обычный 9 2 2 5 3" xfId="320"/>
    <cellStyle name="Обычный 9 2 2 6" xfId="150"/>
    <cellStyle name="Обычный 9 2 2 6 2" xfId="403"/>
    <cellStyle name="Обычный 9 2 2 7" xfId="278"/>
    <cellStyle name="Обычный 9 2 2 8" xfId="530"/>
    <cellStyle name="Обычный 9 2 3" xfId="37"/>
    <cellStyle name="Обычный 9 2 3 2" xfId="120"/>
    <cellStyle name="Обычный 9 2 3 2 2" xfId="208"/>
    <cellStyle name="Обычный 9 2 3 2 2 2" xfId="461"/>
    <cellStyle name="Обычный 9 2 3 2 3" xfId="378"/>
    <cellStyle name="Обычный 9 2 3 3" xfId="79"/>
    <cellStyle name="Обычный 9 2 3 3 2" xfId="250"/>
    <cellStyle name="Обычный 9 2 3 3 2 2" xfId="503"/>
    <cellStyle name="Обычный 9 2 3 3 3" xfId="337"/>
    <cellStyle name="Обычный 9 2 3 4" xfId="167"/>
    <cellStyle name="Обычный 9 2 3 4 2" xfId="420"/>
    <cellStyle name="Обычный 9 2 3 5" xfId="296"/>
    <cellStyle name="Обычный 9 2 3 6" xfId="547"/>
    <cellStyle name="Обычный 9 2 4" xfId="25"/>
    <cellStyle name="Обычный 9 2 4 2" xfId="108"/>
    <cellStyle name="Обычный 9 2 4 2 2" xfId="196"/>
    <cellStyle name="Обычный 9 2 4 2 2 2" xfId="449"/>
    <cellStyle name="Обычный 9 2 4 2 3" xfId="366"/>
    <cellStyle name="Обычный 9 2 4 3" xfId="67"/>
    <cellStyle name="Обычный 9 2 4 3 2" xfId="238"/>
    <cellStyle name="Обычный 9 2 4 3 2 2" xfId="491"/>
    <cellStyle name="Обычный 9 2 4 3 3" xfId="325"/>
    <cellStyle name="Обычный 9 2 4 4" xfId="155"/>
    <cellStyle name="Обычный 9 2 4 4 2" xfId="408"/>
    <cellStyle name="Обычный 9 2 4 5" xfId="284"/>
    <cellStyle name="Обычный 9 2 4 6" xfId="535"/>
    <cellStyle name="Обычный 9 2 5" xfId="96"/>
    <cellStyle name="Обычный 9 2 5 2" xfId="184"/>
    <cellStyle name="Обычный 9 2 5 2 2" xfId="437"/>
    <cellStyle name="Обычный 9 2 5 3" xfId="354"/>
    <cellStyle name="Обычный 9 2 6" xfId="55"/>
    <cellStyle name="Обычный 9 2 6 2" xfId="226"/>
    <cellStyle name="Обычный 9 2 6 2 2" xfId="479"/>
    <cellStyle name="Обычный 9 2 6 3" xfId="313"/>
    <cellStyle name="Обычный 9 2 7" xfId="143"/>
    <cellStyle name="Обычный 9 2 7 2" xfId="396"/>
    <cellStyle name="Обычный 9 2 8" xfId="271"/>
    <cellStyle name="Обычный 9 2 9" xfId="523"/>
    <cellStyle name="Обычный 9 3" xfId="18"/>
    <cellStyle name="Обычный 9 3 2" xfId="43"/>
    <cellStyle name="Обычный 9 3 2 2" xfId="126"/>
    <cellStyle name="Обычный 9 3 2 2 2" xfId="214"/>
    <cellStyle name="Обычный 9 3 2 2 2 2" xfId="467"/>
    <cellStyle name="Обычный 9 3 2 2 3" xfId="384"/>
    <cellStyle name="Обычный 9 3 2 3" xfId="85"/>
    <cellStyle name="Обычный 9 3 2 3 2" xfId="256"/>
    <cellStyle name="Обычный 9 3 2 3 2 2" xfId="509"/>
    <cellStyle name="Обычный 9 3 2 3 3" xfId="343"/>
    <cellStyle name="Обычный 9 3 2 4" xfId="173"/>
    <cellStyle name="Обычный 9 3 2 4 2" xfId="426"/>
    <cellStyle name="Обычный 9 3 2 5" xfId="302"/>
    <cellStyle name="Обычный 9 3 2 6" xfId="553"/>
    <cellStyle name="Обычный 9 3 3" xfId="31"/>
    <cellStyle name="Обычный 9 3 3 2" xfId="114"/>
    <cellStyle name="Обычный 9 3 3 2 2" xfId="202"/>
    <cellStyle name="Обычный 9 3 3 2 2 2" xfId="455"/>
    <cellStyle name="Обычный 9 3 3 2 3" xfId="372"/>
    <cellStyle name="Обычный 9 3 3 3" xfId="73"/>
    <cellStyle name="Обычный 9 3 3 3 2" xfId="244"/>
    <cellStyle name="Обычный 9 3 3 3 2 2" xfId="497"/>
    <cellStyle name="Обычный 9 3 3 3 3" xfId="331"/>
    <cellStyle name="Обычный 9 3 3 4" xfId="161"/>
    <cellStyle name="Обычный 9 3 3 4 2" xfId="414"/>
    <cellStyle name="Обычный 9 3 3 5" xfId="290"/>
    <cellStyle name="Обычный 9 3 3 6" xfId="541"/>
    <cellStyle name="Обычный 9 3 4" xfId="102"/>
    <cellStyle name="Обычный 9 3 4 2" xfId="190"/>
    <cellStyle name="Обычный 9 3 4 2 2" xfId="443"/>
    <cellStyle name="Обычный 9 3 4 3" xfId="360"/>
    <cellStyle name="Обычный 9 3 5" xfId="61"/>
    <cellStyle name="Обычный 9 3 5 2" xfId="232"/>
    <cellStyle name="Обычный 9 3 5 2 2" xfId="485"/>
    <cellStyle name="Обычный 9 3 5 3" xfId="319"/>
    <cellStyle name="Обычный 9 3 6" xfId="149"/>
    <cellStyle name="Обычный 9 3 6 2" xfId="402"/>
    <cellStyle name="Обычный 9 3 7" xfId="277"/>
    <cellStyle name="Обычный 9 3 8" xfId="529"/>
    <cellStyle name="Обычный 9 4" xfId="33"/>
    <cellStyle name="Обычный 9 4 2" xfId="116"/>
    <cellStyle name="Обычный 9 4 2 2" xfId="204"/>
    <cellStyle name="Обычный 9 4 2 2 2" xfId="457"/>
    <cellStyle name="Обычный 9 4 2 3" xfId="374"/>
    <cellStyle name="Обычный 9 4 3" xfId="75"/>
    <cellStyle name="Обычный 9 4 3 2" xfId="246"/>
    <cellStyle name="Обычный 9 4 3 2 2" xfId="499"/>
    <cellStyle name="Обычный 9 4 3 3" xfId="333"/>
    <cellStyle name="Обычный 9 4 4" xfId="163"/>
    <cellStyle name="Обычный 9 4 4 2" xfId="416"/>
    <cellStyle name="Обычный 9 4 5" xfId="292"/>
    <cellStyle name="Обычный 9 4 6" xfId="543"/>
    <cellStyle name="Обычный 9 5" xfId="21"/>
    <cellStyle name="Обычный 9 5 2" xfId="104"/>
    <cellStyle name="Обычный 9 5 2 2" xfId="192"/>
    <cellStyle name="Обычный 9 5 2 2 2" xfId="445"/>
    <cellStyle name="Обычный 9 5 2 3" xfId="362"/>
    <cellStyle name="Обычный 9 5 3" xfId="63"/>
    <cellStyle name="Обычный 9 5 3 2" xfId="234"/>
    <cellStyle name="Обычный 9 5 3 2 2" xfId="487"/>
    <cellStyle name="Обычный 9 5 3 3" xfId="321"/>
    <cellStyle name="Обычный 9 5 4" xfId="151"/>
    <cellStyle name="Обычный 9 5 4 2" xfId="404"/>
    <cellStyle name="Обычный 9 5 5" xfId="280"/>
    <cellStyle name="Обычный 9 5 6" xfId="531"/>
    <cellStyle name="Обычный 9 6" xfId="92"/>
    <cellStyle name="Обычный 9 6 2" xfId="180"/>
    <cellStyle name="Обычный 9 6 2 2" xfId="433"/>
    <cellStyle name="Обычный 9 6 3" xfId="350"/>
    <cellStyle name="Обычный 9 7" xfId="51"/>
    <cellStyle name="Обычный 9 7 2" xfId="222"/>
    <cellStyle name="Обычный 9 7 2 2" xfId="475"/>
    <cellStyle name="Обычный 9 7 3" xfId="309"/>
    <cellStyle name="Обычный 9 8" xfId="139"/>
    <cellStyle name="Обычный 9 8 2" xfId="392"/>
    <cellStyle name="Обычный 9 9" xfId="267"/>
    <cellStyle name="Процентный" xfId="20" builtinId="5"/>
    <cellStyle name="Процентный 2" xfId="137"/>
    <cellStyle name="Процентный 3" xfId="279"/>
    <cellStyle name="Процентный 4" xfId="517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0"/>
  <sheetViews>
    <sheetView tabSelected="1" topLeftCell="B1" zoomScale="55" zoomScaleNormal="55" workbookViewId="0">
      <selection activeCell="G15" sqref="G15"/>
    </sheetView>
  </sheetViews>
  <sheetFormatPr defaultColWidth="11.140625" defaultRowHeight="15" x14ac:dyDescent="0.25"/>
  <cols>
    <col min="1" max="1" width="18" style="10" hidden="1" customWidth="1"/>
    <col min="2" max="2" width="6.140625" style="10" customWidth="1"/>
    <col min="3" max="3" width="67.140625" style="10" customWidth="1"/>
    <col min="4" max="4" width="17" style="10" customWidth="1"/>
    <col min="5" max="5" width="18.28515625" style="10" customWidth="1"/>
    <col min="6" max="6" width="8.140625" style="10" customWidth="1"/>
    <col min="7" max="7" width="8.85546875" style="10" customWidth="1"/>
    <col min="8" max="8" width="14.42578125" style="10" customWidth="1"/>
    <col min="9" max="9" width="16.42578125" style="10" customWidth="1"/>
    <col min="10" max="10" width="15.140625" style="10" customWidth="1"/>
    <col min="11" max="13" width="11.140625" style="10" customWidth="1"/>
    <col min="14" max="14" width="17.5703125" style="10" customWidth="1"/>
    <col min="15" max="15" width="17.42578125" style="10" customWidth="1"/>
    <col min="16" max="16" width="9" style="10" customWidth="1"/>
    <col min="17" max="17" width="16.42578125" style="10" customWidth="1"/>
    <col min="18" max="18" width="17.85546875" style="10" customWidth="1"/>
    <col min="19" max="19" width="24.85546875" style="10" customWidth="1"/>
    <col min="20" max="20" width="9" style="10" customWidth="1"/>
    <col min="21" max="22" width="15.28515625" style="11" customWidth="1"/>
    <col min="23" max="23" width="16.85546875" style="10" customWidth="1"/>
    <col min="24" max="24" width="17.85546875" style="10" customWidth="1"/>
    <col min="25" max="25" width="9" style="10" customWidth="1"/>
    <col min="26" max="27" width="14.28515625" style="11" customWidth="1"/>
    <col min="28" max="28" width="16.42578125" style="10" customWidth="1"/>
    <col min="29" max="29" width="18.42578125" style="10" customWidth="1"/>
    <col min="30" max="30" width="9" style="10" customWidth="1"/>
    <col min="31" max="32" width="14.7109375" style="11" customWidth="1"/>
    <col min="33" max="33" width="17.140625" style="10" customWidth="1"/>
    <col min="34" max="34" width="17.5703125" style="10" customWidth="1"/>
    <col min="35" max="35" width="13.85546875" style="10" customWidth="1"/>
    <col min="36" max="36" width="12.85546875" style="10" customWidth="1"/>
    <col min="37" max="37" width="16" style="10" customWidth="1"/>
    <col min="38" max="38" width="11.140625" style="10"/>
    <col min="39" max="39" width="13.140625" style="10" customWidth="1"/>
    <col min="40" max="16384" width="11.140625" style="10"/>
  </cols>
  <sheetData>
    <row r="1" spans="1:37" ht="15.75" x14ac:dyDescent="0.25">
      <c r="AE1" s="49" t="s">
        <v>38</v>
      </c>
      <c r="AF1" s="49"/>
      <c r="AG1" s="49"/>
      <c r="AH1" s="49"/>
      <c r="AI1" s="49"/>
      <c r="AJ1" s="49"/>
      <c r="AK1" s="49"/>
    </row>
    <row r="2" spans="1:37" ht="69" customHeight="1" x14ac:dyDescent="0.25">
      <c r="AE2" s="50" t="s">
        <v>39</v>
      </c>
      <c r="AF2" s="50"/>
      <c r="AG2" s="49"/>
      <c r="AH2" s="49"/>
      <c r="AI2" s="49"/>
      <c r="AJ2" s="49"/>
      <c r="AK2" s="49"/>
    </row>
    <row r="3" spans="1:37" ht="23.25" customHeight="1" x14ac:dyDescent="0.25">
      <c r="A3" s="51" t="s">
        <v>16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</row>
    <row r="4" spans="1:37" ht="21.75" customHeight="1" x14ac:dyDescent="0.25">
      <c r="A4" s="51" t="s">
        <v>19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</row>
    <row r="5" spans="1:37" ht="33" customHeight="1" x14ac:dyDescent="0.25">
      <c r="A5" s="52" t="s">
        <v>37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</row>
    <row r="6" spans="1:37" ht="24" customHeight="1" x14ac:dyDescent="0.25">
      <c r="A6" s="56" t="s">
        <v>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77" t="s">
        <v>36</v>
      </c>
      <c r="Q6" s="78"/>
      <c r="R6" s="78"/>
      <c r="S6" s="79"/>
      <c r="T6" s="65" t="s">
        <v>12</v>
      </c>
      <c r="U6" s="66"/>
      <c r="V6" s="66"/>
      <c r="W6" s="66"/>
      <c r="X6" s="67"/>
      <c r="Y6" s="65" t="s">
        <v>13</v>
      </c>
      <c r="Z6" s="66"/>
      <c r="AA6" s="66"/>
      <c r="AB6" s="66"/>
      <c r="AC6" s="67"/>
      <c r="AD6" s="65" t="s">
        <v>14</v>
      </c>
      <c r="AE6" s="66"/>
      <c r="AF6" s="66"/>
      <c r="AG6" s="66"/>
      <c r="AH6" s="67"/>
      <c r="AI6" s="53" t="s">
        <v>11</v>
      </c>
      <c r="AJ6" s="53"/>
      <c r="AK6" s="53"/>
    </row>
    <row r="7" spans="1:37" ht="24" customHeight="1" x14ac:dyDescent="0.25">
      <c r="A7" s="56" t="s">
        <v>9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77" t="s">
        <v>30</v>
      </c>
      <c r="Q7" s="78"/>
      <c r="R7" s="78"/>
      <c r="S7" s="79"/>
      <c r="T7" s="68"/>
      <c r="U7" s="69"/>
      <c r="V7" s="69"/>
      <c r="W7" s="69"/>
      <c r="X7" s="70"/>
      <c r="Y7" s="68"/>
      <c r="Z7" s="69"/>
      <c r="AA7" s="69"/>
      <c r="AB7" s="69"/>
      <c r="AC7" s="70"/>
      <c r="AD7" s="68"/>
      <c r="AE7" s="69"/>
      <c r="AF7" s="69"/>
      <c r="AG7" s="69"/>
      <c r="AH7" s="70"/>
      <c r="AI7" s="53"/>
      <c r="AJ7" s="53"/>
      <c r="AK7" s="53"/>
    </row>
    <row r="8" spans="1:37" ht="24" customHeight="1" x14ac:dyDescent="0.25">
      <c r="A8" s="56" t="s">
        <v>20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74">
        <f>O16</f>
        <v>918000</v>
      </c>
      <c r="Q8" s="75"/>
      <c r="R8" s="75"/>
      <c r="S8" s="76"/>
      <c r="T8" s="68"/>
      <c r="U8" s="69"/>
      <c r="V8" s="69"/>
      <c r="W8" s="69"/>
      <c r="X8" s="70"/>
      <c r="Y8" s="68"/>
      <c r="Z8" s="69"/>
      <c r="AA8" s="69"/>
      <c r="AB8" s="69"/>
      <c r="AC8" s="70"/>
      <c r="AD8" s="68"/>
      <c r="AE8" s="69"/>
      <c r="AF8" s="69"/>
      <c r="AG8" s="69"/>
      <c r="AH8" s="70"/>
      <c r="AI8" s="53"/>
      <c r="AJ8" s="53"/>
      <c r="AK8" s="53"/>
    </row>
    <row r="9" spans="1:37" ht="55.5" customHeight="1" x14ac:dyDescent="0.25">
      <c r="A9" s="53" t="s">
        <v>3</v>
      </c>
      <c r="B9" s="54" t="s">
        <v>8</v>
      </c>
      <c r="C9" s="54" t="s">
        <v>7</v>
      </c>
      <c r="D9" s="53" t="s">
        <v>2</v>
      </c>
      <c r="E9" s="53" t="s">
        <v>1</v>
      </c>
      <c r="F9" s="53" t="s">
        <v>15</v>
      </c>
      <c r="G9" s="53"/>
      <c r="H9" s="53"/>
      <c r="I9" s="53"/>
      <c r="J9" s="53"/>
      <c r="K9" s="53"/>
      <c r="L9" s="53"/>
      <c r="M9" s="53"/>
      <c r="N9" s="53"/>
      <c r="O9" s="53"/>
      <c r="P9" s="80" t="s">
        <v>34</v>
      </c>
      <c r="Q9" s="81"/>
      <c r="R9" s="81"/>
      <c r="S9" s="82"/>
      <c r="T9" s="71"/>
      <c r="U9" s="72"/>
      <c r="V9" s="72"/>
      <c r="W9" s="72"/>
      <c r="X9" s="73"/>
      <c r="Y9" s="71"/>
      <c r="Z9" s="72"/>
      <c r="AA9" s="72"/>
      <c r="AB9" s="72"/>
      <c r="AC9" s="73"/>
      <c r="AD9" s="71"/>
      <c r="AE9" s="72"/>
      <c r="AF9" s="72"/>
      <c r="AG9" s="72"/>
      <c r="AH9" s="73"/>
      <c r="AI9" s="55"/>
      <c r="AJ9" s="55"/>
      <c r="AK9" s="55"/>
    </row>
    <row r="10" spans="1:37" s="12" customFormat="1" ht="316.5" customHeight="1" x14ac:dyDescent="0.25">
      <c r="A10" s="53"/>
      <c r="B10" s="54"/>
      <c r="C10" s="54"/>
      <c r="D10" s="53"/>
      <c r="E10" s="53"/>
      <c r="F10" s="1" t="s">
        <v>5</v>
      </c>
      <c r="G10" s="1" t="s">
        <v>4</v>
      </c>
      <c r="H10" s="20" t="s">
        <v>24</v>
      </c>
      <c r="I10" s="39" t="s">
        <v>40</v>
      </c>
      <c r="J10" s="35" t="s">
        <v>33</v>
      </c>
      <c r="K10" s="34" t="s">
        <v>25</v>
      </c>
      <c r="L10" s="34" t="s">
        <v>26</v>
      </c>
      <c r="M10" s="34" t="s">
        <v>27</v>
      </c>
      <c r="N10" s="20" t="s">
        <v>22</v>
      </c>
      <c r="O10" s="40" t="s">
        <v>41</v>
      </c>
      <c r="P10" s="14" t="s">
        <v>5</v>
      </c>
      <c r="Q10" s="20" t="s">
        <v>17</v>
      </c>
      <c r="R10" s="20" t="s">
        <v>21</v>
      </c>
      <c r="S10" s="41" t="s">
        <v>42</v>
      </c>
      <c r="T10" s="14" t="s">
        <v>5</v>
      </c>
      <c r="U10" s="20" t="s">
        <v>23</v>
      </c>
      <c r="V10" s="46" t="s">
        <v>44</v>
      </c>
      <c r="W10" s="2" t="s">
        <v>22</v>
      </c>
      <c r="X10" s="42" t="s">
        <v>43</v>
      </c>
      <c r="Y10" s="14" t="s">
        <v>5</v>
      </c>
      <c r="Z10" s="20" t="s">
        <v>23</v>
      </c>
      <c r="AA10" s="46" t="s">
        <v>44</v>
      </c>
      <c r="AB10" s="2" t="s">
        <v>22</v>
      </c>
      <c r="AC10" s="43" t="s">
        <v>43</v>
      </c>
      <c r="AD10" s="14" t="s">
        <v>5</v>
      </c>
      <c r="AE10" s="20" t="s">
        <v>23</v>
      </c>
      <c r="AF10" s="46" t="s">
        <v>44</v>
      </c>
      <c r="AG10" s="2" t="s">
        <v>22</v>
      </c>
      <c r="AH10" s="44" t="s">
        <v>43</v>
      </c>
      <c r="AI10" s="20" t="s">
        <v>45</v>
      </c>
      <c r="AJ10" s="20" t="s">
        <v>6</v>
      </c>
      <c r="AK10" s="4" t="s">
        <v>18</v>
      </c>
    </row>
    <row r="11" spans="1:37" s="12" customFormat="1" ht="16.5" customHeight="1" x14ac:dyDescent="0.25">
      <c r="A11" s="3"/>
      <c r="B11" s="20">
        <v>1</v>
      </c>
      <c r="C11" s="20">
        <v>2</v>
      </c>
      <c r="D11" s="3"/>
      <c r="E11" s="3"/>
      <c r="F11" s="14">
        <v>3</v>
      </c>
      <c r="G11" s="14">
        <v>4</v>
      </c>
      <c r="H11" s="20">
        <v>5</v>
      </c>
      <c r="I11" s="20">
        <v>5</v>
      </c>
      <c r="J11" s="20"/>
      <c r="K11" s="20">
        <v>6</v>
      </c>
      <c r="L11" s="20">
        <v>7</v>
      </c>
      <c r="M11" s="20">
        <v>8</v>
      </c>
      <c r="N11" s="20"/>
      <c r="O11" s="21">
        <v>9</v>
      </c>
      <c r="P11" s="20"/>
      <c r="Q11" s="20"/>
      <c r="R11" s="20"/>
      <c r="S11" s="21">
        <v>10</v>
      </c>
      <c r="T11" s="20"/>
      <c r="U11" s="20"/>
      <c r="V11" s="20"/>
      <c r="W11" s="20"/>
      <c r="X11" s="21">
        <v>11</v>
      </c>
      <c r="Y11" s="20"/>
      <c r="Z11" s="20"/>
      <c r="AA11" s="20"/>
      <c r="AB11" s="20"/>
      <c r="AC11" s="21">
        <v>12</v>
      </c>
      <c r="AD11" s="20"/>
      <c r="AE11" s="20"/>
      <c r="AF11" s="20"/>
      <c r="AG11" s="20"/>
      <c r="AH11" s="21">
        <v>28</v>
      </c>
      <c r="AI11" s="20">
        <v>29</v>
      </c>
      <c r="AJ11" s="20">
        <v>30</v>
      </c>
      <c r="AK11" s="21">
        <v>31</v>
      </c>
    </row>
    <row r="12" spans="1:37" s="12" customFormat="1" ht="30.75" customHeight="1" x14ac:dyDescent="0.25">
      <c r="A12" s="3"/>
      <c r="B12" s="59" t="s">
        <v>28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1"/>
    </row>
    <row r="13" spans="1:37" s="12" customFormat="1" ht="51" customHeight="1" x14ac:dyDescent="0.25">
      <c r="A13" s="7"/>
      <c r="B13" s="7">
        <v>1</v>
      </c>
      <c r="C13" s="27" t="s">
        <v>35</v>
      </c>
      <c r="D13" s="22">
        <v>0</v>
      </c>
      <c r="E13" s="14">
        <v>0</v>
      </c>
      <c r="F13" s="28">
        <v>2</v>
      </c>
      <c r="G13" s="23" t="s">
        <v>46</v>
      </c>
      <c r="H13" s="24">
        <f>ROUND(AI13,2)/1.2</f>
        <v>255000</v>
      </c>
      <c r="I13" s="24">
        <f t="shared" ref="I13" si="0">ROUND(H13*1.2,2)</f>
        <v>306000</v>
      </c>
      <c r="J13" s="25" t="e">
        <f t="shared" ref="J13:J15" si="1">(H13-Q13)/ABS(Q13)</f>
        <v>#DIV/0!</v>
      </c>
      <c r="K13" s="25">
        <f t="shared" ref="K13:K15" si="2">(H13-U13)/ABS(U13)</f>
        <v>-1.54E-2</v>
      </c>
      <c r="L13" s="25">
        <f t="shared" ref="L13:L15" si="3">(H13-Z13)/ABS(Z13)</f>
        <v>7.1400000000000005E-2</v>
      </c>
      <c r="M13" s="25">
        <f t="shared" ref="M13:M15" si="4">(H13-AE13)/ABS(AE13)</f>
        <v>-4.8500000000000001E-2</v>
      </c>
      <c r="N13" s="24">
        <f t="shared" ref="N13:N15" si="5">ROUND(F13*H13,2)</f>
        <v>510000</v>
      </c>
      <c r="O13" s="24">
        <f t="shared" ref="O13:O15" si="6">ROUND(F13*I13,2)</f>
        <v>612000</v>
      </c>
      <c r="P13" s="28">
        <v>0</v>
      </c>
      <c r="Q13" s="24">
        <v>0</v>
      </c>
      <c r="R13" s="24">
        <f t="shared" ref="R13" si="7">P13*Q13</f>
        <v>0</v>
      </c>
      <c r="S13" s="24">
        <v>0</v>
      </c>
      <c r="T13" s="28">
        <v>2</v>
      </c>
      <c r="U13" s="36">
        <v>259000</v>
      </c>
      <c r="V13" s="36">
        <f>U13*1.2</f>
        <v>310800</v>
      </c>
      <c r="W13" s="24">
        <f t="shared" ref="W13:W15" si="8">T13*U13</f>
        <v>518000</v>
      </c>
      <c r="X13" s="24">
        <f t="shared" ref="X13:X15" si="9">W13*1.2</f>
        <v>621600</v>
      </c>
      <c r="Y13" s="28">
        <v>2</v>
      </c>
      <c r="Z13" s="36">
        <v>238000</v>
      </c>
      <c r="AA13" s="36">
        <f>Z13*1.2</f>
        <v>285600</v>
      </c>
      <c r="AB13" s="24">
        <f t="shared" ref="AB13:AB15" si="10">Y13*Z13</f>
        <v>476000</v>
      </c>
      <c r="AC13" s="24">
        <f t="shared" ref="AC13:AC15" si="11">AB13*1.2</f>
        <v>571200</v>
      </c>
      <c r="AD13" s="28">
        <v>2</v>
      </c>
      <c r="AE13" s="36">
        <v>268000</v>
      </c>
      <c r="AF13" s="36">
        <f>AE13*1.2</f>
        <v>321600</v>
      </c>
      <c r="AG13" s="24">
        <f t="shared" ref="AG13:AG15" si="12">AD13*AE13</f>
        <v>536000</v>
      </c>
      <c r="AH13" s="24">
        <f t="shared" ref="AH13:AH15" si="13">AG13*1.2</f>
        <v>643200</v>
      </c>
      <c r="AI13" s="5">
        <f>ROUND(IFERROR(AVERAGE(AF13,V13,AA13),0),2)</f>
        <v>306000</v>
      </c>
      <c r="AJ13" s="5">
        <f t="shared" ref="AJ13:AJ15" si="14">ROUND(IFERROR(STDEV(AE13,U13,Z13),0),2)</f>
        <v>15394.8</v>
      </c>
      <c r="AK13" s="37">
        <f t="shared" ref="AK13:AK15" si="15">IFERROR(AJ13/AI13,0)</f>
        <v>0.05</v>
      </c>
    </row>
    <row r="14" spans="1:37" s="12" customFormat="1" ht="24" customHeight="1" x14ac:dyDescent="0.25">
      <c r="A14" s="7"/>
      <c r="B14" s="62" t="s">
        <v>29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4"/>
    </row>
    <row r="15" spans="1:37" s="12" customFormat="1" ht="51" customHeight="1" x14ac:dyDescent="0.25">
      <c r="A15" s="7"/>
      <c r="B15" s="7">
        <v>31</v>
      </c>
      <c r="C15" s="26" t="s">
        <v>35</v>
      </c>
      <c r="D15" s="22">
        <v>0</v>
      </c>
      <c r="E15" s="14">
        <v>0</v>
      </c>
      <c r="F15" s="7">
        <v>1</v>
      </c>
      <c r="G15" s="23" t="s">
        <v>46</v>
      </c>
      <c r="H15" s="24">
        <f>ROUND(AI15,2)/1.2</f>
        <v>255000</v>
      </c>
      <c r="I15" s="24">
        <f>ROUND(H15*1.2,2)</f>
        <v>306000</v>
      </c>
      <c r="J15" s="25" t="e">
        <f t="shared" si="1"/>
        <v>#DIV/0!</v>
      </c>
      <c r="K15" s="25">
        <f t="shared" si="2"/>
        <v>-1.54E-2</v>
      </c>
      <c r="L15" s="25">
        <f t="shared" si="3"/>
        <v>7.1400000000000005E-2</v>
      </c>
      <c r="M15" s="25">
        <f t="shared" si="4"/>
        <v>-4.8500000000000001E-2</v>
      </c>
      <c r="N15" s="24">
        <f t="shared" si="5"/>
        <v>255000</v>
      </c>
      <c r="O15" s="24">
        <f t="shared" si="6"/>
        <v>306000</v>
      </c>
      <c r="P15" s="7">
        <v>0</v>
      </c>
      <c r="Q15" s="29">
        <v>0</v>
      </c>
      <c r="R15" s="24">
        <f t="shared" ref="R15" si="16">P15*Q15</f>
        <v>0</v>
      </c>
      <c r="S15" s="24">
        <v>0</v>
      </c>
      <c r="T15" s="7">
        <v>1</v>
      </c>
      <c r="U15" s="36">
        <v>259000</v>
      </c>
      <c r="V15" s="36">
        <f>U15*1.2</f>
        <v>310800</v>
      </c>
      <c r="W15" s="24">
        <f t="shared" si="8"/>
        <v>259000</v>
      </c>
      <c r="X15" s="24">
        <f t="shared" si="9"/>
        <v>310800</v>
      </c>
      <c r="Y15" s="7">
        <v>1</v>
      </c>
      <c r="Z15" s="36">
        <v>238000</v>
      </c>
      <c r="AA15" s="36">
        <f>Z15*1.2</f>
        <v>285600</v>
      </c>
      <c r="AB15" s="24">
        <f t="shared" si="10"/>
        <v>238000</v>
      </c>
      <c r="AC15" s="24">
        <f t="shared" si="11"/>
        <v>285600</v>
      </c>
      <c r="AD15" s="7">
        <v>1</v>
      </c>
      <c r="AE15" s="36">
        <v>268000</v>
      </c>
      <c r="AF15" s="36">
        <f>AE15*1.2</f>
        <v>321600</v>
      </c>
      <c r="AG15" s="24">
        <f t="shared" si="12"/>
        <v>268000</v>
      </c>
      <c r="AH15" s="24">
        <f t="shared" si="13"/>
        <v>321600</v>
      </c>
      <c r="AI15" s="5">
        <f>ROUND(IFERROR(AVERAGE(AF15,V15,AA15),0),2)</f>
        <v>306000</v>
      </c>
      <c r="AJ15" s="5">
        <f t="shared" si="14"/>
        <v>15394.8</v>
      </c>
      <c r="AK15" s="37">
        <f t="shared" si="15"/>
        <v>0.05</v>
      </c>
    </row>
    <row r="16" spans="1:37" s="12" customFormat="1" ht="18.75" x14ac:dyDescent="0.25">
      <c r="A16" s="1"/>
      <c r="B16" s="57" t="s">
        <v>10</v>
      </c>
      <c r="C16" s="58"/>
      <c r="D16" s="1"/>
      <c r="E16" s="1"/>
      <c r="F16" s="13"/>
      <c r="G16" s="13"/>
      <c r="H16" s="13"/>
      <c r="I16" s="14"/>
      <c r="J16" s="14"/>
      <c r="K16" s="14"/>
      <c r="L16" s="14"/>
      <c r="M16" s="14"/>
      <c r="N16" s="6">
        <f>SUM(N13:N15)</f>
        <v>765000</v>
      </c>
      <c r="O16" s="9">
        <f>SUM(O13:O15)</f>
        <v>918000</v>
      </c>
      <c r="P16" s="13"/>
      <c r="Q16" s="5"/>
      <c r="R16" s="6">
        <f>SUM(R13:R15)</f>
        <v>0</v>
      </c>
      <c r="S16" s="9">
        <f>SUM(S13:S15)</f>
        <v>0</v>
      </c>
      <c r="T16" s="13"/>
      <c r="U16" s="5"/>
      <c r="V16" s="5"/>
      <c r="W16" s="6">
        <f>SUM(W13:W15)</f>
        <v>777000</v>
      </c>
      <c r="X16" s="9">
        <f>SUM(X13:X15)</f>
        <v>932400</v>
      </c>
      <c r="Y16" s="13"/>
      <c r="Z16" s="5"/>
      <c r="AA16" s="5"/>
      <c r="AB16" s="6">
        <f>SUM(AB13:AB15)</f>
        <v>714000</v>
      </c>
      <c r="AC16" s="9">
        <f>SUM(AC13:AC15)</f>
        <v>856800</v>
      </c>
      <c r="AD16" s="13"/>
      <c r="AE16" s="5"/>
      <c r="AF16" s="5"/>
      <c r="AG16" s="6">
        <f>SUM(AG13:AG15)</f>
        <v>804000</v>
      </c>
      <c r="AH16" s="9">
        <f>SUM(AH13:AH15)</f>
        <v>964800</v>
      </c>
      <c r="AI16" s="15">
        <f>SUM(AI13:AI15)</f>
        <v>612000</v>
      </c>
      <c r="AJ16" s="15">
        <f>SUM(AJ13:AJ15)</f>
        <v>30789.599999999999</v>
      </c>
      <c r="AK16" s="8">
        <f>IFERROR(AJ16/AI16,0)</f>
        <v>0.05</v>
      </c>
    </row>
    <row r="17" spans="1:37" ht="156.75" customHeight="1" x14ac:dyDescent="0.25">
      <c r="O17" s="16"/>
      <c r="S17" s="38"/>
      <c r="X17" s="38"/>
      <c r="AC17" s="16"/>
      <c r="AH17" s="16"/>
    </row>
    <row r="18" spans="1:37" ht="26.25" customHeight="1" x14ac:dyDescent="0.4">
      <c r="A18"/>
      <c r="B18"/>
      <c r="C18"/>
      <c r="D18"/>
      <c r="E18"/>
      <c r="F18"/>
      <c r="G18"/>
      <c r="H18"/>
      <c r="I18"/>
      <c r="J18" s="47" t="s">
        <v>31</v>
      </c>
      <c r="K18" s="47"/>
      <c r="L18" s="47"/>
      <c r="M18" s="47"/>
      <c r="N18" s="47"/>
      <c r="O18" s="47"/>
      <c r="P18" s="30"/>
      <c r="Q18" s="30"/>
      <c r="R18" s="31"/>
      <c r="S18" s="31"/>
      <c r="T18" s="30"/>
      <c r="U18" s="30"/>
      <c r="V18" s="30"/>
      <c r="W18" s="30"/>
      <c r="X18" s="30"/>
      <c r="Y18"/>
      <c r="Z18" s="10"/>
      <c r="AA18" s="10"/>
      <c r="AB18"/>
      <c r="AC18"/>
      <c r="AD18"/>
      <c r="AE18" s="10"/>
      <c r="AF18" s="10"/>
      <c r="AG18"/>
      <c r="AH18"/>
      <c r="AI18"/>
      <c r="AJ18"/>
      <c r="AK18"/>
    </row>
    <row r="19" spans="1:37" ht="26.25" x14ac:dyDescent="0.4">
      <c r="A19"/>
      <c r="B19"/>
      <c r="C19"/>
      <c r="D19"/>
      <c r="E19"/>
      <c r="F19"/>
      <c r="G19"/>
      <c r="H19"/>
      <c r="I19"/>
      <c r="J19" s="47"/>
      <c r="K19" s="47"/>
      <c r="L19" s="47"/>
      <c r="M19" s="47"/>
      <c r="N19" s="47"/>
      <c r="O19" s="47"/>
      <c r="P19" s="30"/>
      <c r="Q19" s="32"/>
      <c r="R19" s="33"/>
      <c r="S19" s="33"/>
      <c r="T19" s="32"/>
      <c r="U19" s="30"/>
      <c r="V19" s="30"/>
      <c r="W19" s="30" t="s">
        <v>32</v>
      </c>
      <c r="X19" s="30"/>
      <c r="Y19"/>
      <c r="Z19"/>
      <c r="AA19" s="45"/>
      <c r="AB19"/>
      <c r="AC19"/>
      <c r="AD19"/>
      <c r="AE19"/>
      <c r="AF19" s="45"/>
      <c r="AG19"/>
      <c r="AH19"/>
      <c r="AI19"/>
      <c r="AJ19"/>
      <c r="AK19"/>
    </row>
    <row r="20" spans="1:37" x14ac:dyDescent="0.25"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</row>
    <row r="21" spans="1:37" x14ac:dyDescent="0.25">
      <c r="J21" s="17"/>
    </row>
    <row r="22" spans="1:37" x14ac:dyDescent="0.25"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</row>
    <row r="23" spans="1:37" x14ac:dyDescent="0.25">
      <c r="J23" s="17"/>
    </row>
    <row r="24" spans="1:37" ht="20.25" customHeight="1" x14ac:dyDescent="0.2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</row>
    <row r="25" spans="1:37" ht="18.75" x14ac:dyDescent="0.25">
      <c r="H25" s="19"/>
    </row>
    <row r="26" spans="1:37" ht="18.75" x14ac:dyDescent="0.25">
      <c r="H26" s="19"/>
    </row>
    <row r="29" spans="1:37" x14ac:dyDescent="0.25">
      <c r="J29" s="17"/>
    </row>
    <row r="30" spans="1:37" x14ac:dyDescent="0.25">
      <c r="J30" s="17"/>
    </row>
  </sheetData>
  <mergeCells count="28">
    <mergeCell ref="B12:AK12"/>
    <mergeCell ref="B14:AK14"/>
    <mergeCell ref="Y6:AC9"/>
    <mergeCell ref="AD6:AH9"/>
    <mergeCell ref="A7:O7"/>
    <mergeCell ref="B9:B10"/>
    <mergeCell ref="A8:O8"/>
    <mergeCell ref="P8:S8"/>
    <mergeCell ref="P7:S7"/>
    <mergeCell ref="P6:S6"/>
    <mergeCell ref="P9:S9"/>
    <mergeCell ref="T6:X9"/>
    <mergeCell ref="J18:O19"/>
    <mergeCell ref="B20:AK20"/>
    <mergeCell ref="B22:AK22"/>
    <mergeCell ref="AE1:AK1"/>
    <mergeCell ref="AE2:AK2"/>
    <mergeCell ref="A3:AK3"/>
    <mergeCell ref="A4:AK4"/>
    <mergeCell ref="A5:AK5"/>
    <mergeCell ref="A9:A10"/>
    <mergeCell ref="F9:O9"/>
    <mergeCell ref="C9:C10"/>
    <mergeCell ref="E9:E10"/>
    <mergeCell ref="D9:D10"/>
    <mergeCell ref="AI6:AK9"/>
    <mergeCell ref="A6:O6"/>
    <mergeCell ref="B16:C16"/>
  </mergeCells>
  <printOptions horizontalCentered="1"/>
  <pageMargins left="0" right="0" top="0" bottom="0" header="0" footer="0"/>
  <pageSetup paperSize="8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РНЦ_МиО</vt:lpstr>
      <vt:lpstr>РНЦ_МиО!Заголовки_для_печати</vt:lpstr>
      <vt:lpstr>РНЦ_МиО!Область_печати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2024-04-25T09:45:24Z</dcterms:modified>
</cp:coreProperties>
</file>